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909" activeTab="0"/>
  </bookViews>
  <sheets>
    <sheet name="Калькулятор террасной доски" sheetId="1" r:id="rId1"/>
    <sheet name="Калькулятор фасадной доски" sheetId="2" r:id="rId2"/>
    <sheet name="Ассортимент и расход МастерДэк" sheetId="3" r:id="rId3"/>
  </sheets>
  <definedNames>
    <definedName name="_xlnm.Print_Area" localSheetId="2">'Ассортимент и расход МастерДэк'!$A$1:$F$18</definedName>
    <definedName name="_xlnm.Print_Area" localSheetId="0">'Калькулятор террасной доски'!$A$1:$O$21</definedName>
    <definedName name="_xlnm.Print_Area" localSheetId="1">'Калькулятор фасадной доски'!$A$1:$Q$16</definedName>
  </definedNames>
  <calcPr fullCalcOnLoad="1"/>
</workbook>
</file>

<file path=xl/sharedStrings.xml><?xml version="1.0" encoding="utf-8"?>
<sst xmlns="http://schemas.openxmlformats.org/spreadsheetml/2006/main" count="124" uniqueCount="94">
  <si>
    <r>
      <rPr>
        <b/>
        <sz val="11"/>
        <color indexed="8"/>
        <rFont val="Calibri"/>
        <family val="2"/>
      </rPr>
      <t xml:space="preserve">Кляммеры </t>
    </r>
    <r>
      <rPr>
        <sz val="11"/>
        <color theme="1"/>
        <rFont val="Calibri"/>
        <family val="2"/>
      </rPr>
      <t>- крепежные клипсы, дают зазор 4 мм между досками, средний расход 20 шт/кв.м</t>
    </r>
  </si>
  <si>
    <t>Коэффициент запаса, %</t>
  </si>
  <si>
    <t>Укажите площадь террасы/накрываемой зоны</t>
  </si>
  <si>
    <t>Запас (~10%) необходим, если площадь имеет сложную форму с продольными стыками досок</t>
  </si>
  <si>
    <t>Укажите периметр  (сумму всех сторон) террасы/накрываемой зоны</t>
  </si>
  <si>
    <t>Лага 4м, шт</t>
  </si>
  <si>
    <t>Уголок 3м, шт</t>
  </si>
  <si>
    <t>F-профиль 3,8м, шт</t>
  </si>
  <si>
    <t>-</t>
  </si>
  <si>
    <t>Калькулятор расчета фасадной доски</t>
  </si>
  <si>
    <t>Фасадная доска МастерДэк, шт</t>
  </si>
  <si>
    <t>Площадь фасада (с вычетом оконных и дверных проемов), кв.м</t>
  </si>
  <si>
    <t>Периметр оконных проемов, м</t>
  </si>
  <si>
    <t>Укажите площадь фасада с вычетом площади оконных и дверных проемов</t>
  </si>
  <si>
    <t>Террасная доска MasterDeck 4м, шт</t>
  </si>
  <si>
    <t>Террасная доска MasterDeck 6м, шт</t>
  </si>
  <si>
    <t>Террасная доска MasterDeck SLIM 3м, шт</t>
  </si>
  <si>
    <t>Фасадная доска MasterDeck 3м, шт</t>
  </si>
  <si>
    <t>Укажите общую высоту всех углов (внутренних и внешних) фасада</t>
  </si>
  <si>
    <t>Общая высота внешних углов фасада, м</t>
  </si>
  <si>
    <t>Общая высота внутренних углов фасада, м</t>
  </si>
  <si>
    <r>
      <rPr>
        <b/>
        <sz val="11"/>
        <color indexed="8"/>
        <rFont val="Calibri"/>
        <family val="2"/>
      </rPr>
      <t xml:space="preserve">Уголок </t>
    </r>
    <r>
      <rPr>
        <sz val="11"/>
        <color theme="1"/>
        <rFont val="Calibri"/>
        <family val="2"/>
      </rPr>
      <t>- закрывает края фасада около окон, по длине равны периметру оконных проемов</t>
    </r>
  </si>
  <si>
    <t>Укажите периметр (сумму всех сторон) всех оконных проемов</t>
  </si>
  <si>
    <t>Внешний профиль 3м, шт</t>
  </si>
  <si>
    <t>Внутренний профиль 3м, шт</t>
  </si>
  <si>
    <t>Площадь пола террасы, кв.м</t>
  </si>
  <si>
    <t>Периметр террасы, м</t>
  </si>
  <si>
    <r>
      <rPr>
        <b/>
        <sz val="11"/>
        <color indexed="8"/>
        <rFont val="Calibri"/>
        <family val="2"/>
      </rPr>
      <t xml:space="preserve">Лаги </t>
    </r>
    <r>
      <rPr>
        <sz val="11"/>
        <color indexed="8"/>
        <rFont val="Calibri"/>
        <family val="2"/>
      </rPr>
      <t>- монтируются с шагом 40 см, расход 3 п.м. на 1 кв.м. террасной доски</t>
    </r>
  </si>
  <si>
    <t>Внимание! Расчет террасной доски выполнен с учетом зазора 4мм между досками.</t>
  </si>
  <si>
    <r>
      <rPr>
        <b/>
        <sz val="11"/>
        <color indexed="8"/>
        <rFont val="Calibri"/>
        <family val="2"/>
      </rPr>
      <t xml:space="preserve">Лаги </t>
    </r>
    <r>
      <rPr>
        <sz val="11"/>
        <color indexed="8"/>
        <rFont val="Calibri"/>
        <family val="2"/>
      </rPr>
      <t>- монтируются вертикально с шагом 50-60 см (между ними можно проложить утеплитель), расход 2 п.м. на 1 кв.м. фасадной доски</t>
    </r>
  </si>
  <si>
    <t>Запас (~10%) необходим, если фасад имеет много проемов, имеются продольные стыки досок</t>
  </si>
  <si>
    <t>Террасная доска MasterDeck 4м</t>
  </si>
  <si>
    <t>Террасная доска МастерДэк</t>
  </si>
  <si>
    <t>Наименование позиции</t>
  </si>
  <si>
    <t>1,736 шт</t>
  </si>
  <si>
    <t>6,95 м</t>
  </si>
  <si>
    <t>Террасная доска MasterDeck 6м</t>
  </si>
  <si>
    <t>Террасная доска MasterDeck Slim 3м</t>
  </si>
  <si>
    <t>6,71 м</t>
  </si>
  <si>
    <t>1,158 шт</t>
  </si>
  <si>
    <t>2,237 шт</t>
  </si>
  <si>
    <t>Фасадная доска MasterDeck 3м</t>
  </si>
  <si>
    <t>6,9 м</t>
  </si>
  <si>
    <t>2,3 шт</t>
  </si>
  <si>
    <t>Универсальный профиль алюминий ламинированный (внешний или внутренний) 3м</t>
  </si>
  <si>
    <t>Лага монтажная / регулируемая 4м</t>
  </si>
  <si>
    <t>Особенность расчета количества</t>
  </si>
  <si>
    <t>Кол-во штук на 1 кв.м площади</t>
  </si>
  <si>
    <t>Фасадная доска МастерДэк</t>
  </si>
  <si>
    <t>Торцевая планка 130 мм 4м</t>
  </si>
  <si>
    <t>Кол-во метров на 1 кв.м площади</t>
  </si>
  <si>
    <t>Кол-во метров на 1 п.м. периметра</t>
  </si>
  <si>
    <t>1 м</t>
  </si>
  <si>
    <t>Кол-во штук на 1 п.м. периметра</t>
  </si>
  <si>
    <t>0,25 шт</t>
  </si>
  <si>
    <t>Кляммер / клипса</t>
  </si>
  <si>
    <t>20 шт</t>
  </si>
  <si>
    <t>Кляммер/клипса, шт (не для доски Slim)</t>
  </si>
  <si>
    <t>Монтажная  рейка 4м</t>
  </si>
  <si>
    <t>Уголок алюминий 30х30 3м</t>
  </si>
  <si>
    <t>F-профиль 30х58,5мм анодированный 3,8м</t>
  </si>
  <si>
    <t>0,33 шт</t>
  </si>
  <si>
    <t>0,26 шт</t>
  </si>
  <si>
    <t>Рассчитывается по высоте углов здания/фасада - внешних и внутренних. Равны по высоте углам.</t>
  </si>
  <si>
    <t>1 м профиля на 1 м высоты угла</t>
  </si>
  <si>
    <t>Закрывает кромки оконных проемов. Равны длине кромок оконных проемов.</t>
  </si>
  <si>
    <t>1 м уголка на 1 м длины кромки оконного проема</t>
  </si>
  <si>
    <t>2 м</t>
  </si>
  <si>
    <t>0,5 шт</t>
  </si>
  <si>
    <t>Рассчитывается 3 метра на 1 кв.м площади, монтируются на расстоянии 40 см между друг другом. Сделать запас 10%, если терраса имеет сложную форму с продольными стыками досок.</t>
  </si>
  <si>
    <t>Стартовые кляммеры для первой крайней доски и соединительные между досками. 20 штук на 1 кв.м. настила. Не используются для доски Slim. Сделать запас 10%, если терраса имеет сложную форму с продольными стыками досок.</t>
  </si>
  <si>
    <t>Рассчитывается 2 метра на 1 кв.м площади, монтируются вертикально на расстоянии 50-60 см между друг другом. Сделать запас 10%, если фасад имеет много проемов и стыков досок.</t>
  </si>
  <si>
    <t>Торцевая планка/Уголок 3м, шт</t>
  </si>
  <si>
    <r>
      <rPr>
        <b/>
        <sz val="11"/>
        <color indexed="8"/>
        <rFont val="Calibri"/>
        <family val="2"/>
      </rPr>
      <t xml:space="preserve">Торцевая планка/уголок </t>
    </r>
    <r>
      <rPr>
        <sz val="11"/>
        <color theme="1"/>
        <rFont val="Calibri"/>
        <family val="2"/>
      </rPr>
      <t>- закрывают боковую часть террасы, по длине равны периметру</t>
    </r>
  </si>
  <si>
    <r>
      <rPr>
        <b/>
        <sz val="11"/>
        <color indexed="8"/>
        <rFont val="Calibri"/>
        <family val="2"/>
      </rPr>
      <t>F-профиль</t>
    </r>
    <r>
      <rPr>
        <sz val="11"/>
        <color theme="1"/>
        <rFont val="Calibri"/>
        <family val="2"/>
      </rPr>
      <t xml:space="preserve"> - для отделки кромок и примыканий к стене</t>
    </r>
  </si>
  <si>
    <t>Террасная доска MasterDeck 3м, шт</t>
  </si>
  <si>
    <t>Террасная доска MasterDeck 3м</t>
  </si>
  <si>
    <t>Рассчитывается по всей повехности террасы с зазором 3-4мм между досками.</t>
  </si>
  <si>
    <t>Закрывает торцы накрываемой террасы, рассчитывается по длине открытой кромки (периметра) террасы.</t>
  </si>
  <si>
    <t>Используется для отделки кромок террас, а также для отделки примыкания к стене. Количество равно длине кромки и/или длине примыкания к стене.</t>
  </si>
  <si>
    <t>Рассчитывается по всех повехности фасада за исключением оконных и дверных проемов, монтируются без зазора между досками.</t>
  </si>
  <si>
    <t>Уголок алюминий 30х30мм 3м</t>
  </si>
  <si>
    <t>2,75 м</t>
  </si>
  <si>
    <t>0,7 шт</t>
  </si>
  <si>
    <t>2,317 шт</t>
  </si>
  <si>
    <t>Садовый паркет MasterDeck 300х300 мм (11 шт./упак.)</t>
  </si>
  <si>
    <t>Садовый паркет МастерДэк</t>
  </si>
  <si>
    <t>Террасная доска и садовый паркет МастерДэк</t>
  </si>
  <si>
    <t>Заказы на террасную доску МастерДэк оформляются в штуках, на Садовый паркет в упаковках.</t>
  </si>
  <si>
    <t>Калькулятор расчета террасной доски и садового паркета</t>
  </si>
  <si>
    <r>
      <rPr>
        <b/>
        <sz val="11"/>
        <color indexed="8"/>
        <rFont val="Calibri"/>
        <family val="2"/>
      </rPr>
      <t xml:space="preserve">Заказы на террасную доску МастерДэк оформляются в штуках. </t>
    </r>
  </si>
  <si>
    <t>11 шт</t>
  </si>
  <si>
    <t>Рассчитывается по всей повехности террасы. Продается только упаковками по 11 штук.</t>
  </si>
  <si>
    <r>
      <t xml:space="preserve">Расчет террасных досок и садового паркета приведен в для разных материалов.
Для обустройства настила </t>
    </r>
    <r>
      <rPr>
        <u val="single"/>
        <sz val="11"/>
        <color indexed="8"/>
        <rFont val="Calibri"/>
        <family val="2"/>
      </rPr>
      <t>выберите один из материалов</t>
    </r>
    <r>
      <rPr>
        <sz val="11"/>
        <color theme="1"/>
        <rFont val="Calibri"/>
        <family val="2"/>
      </rPr>
      <t xml:space="preserve"> - террасная доска (3,4 и 6метров), террасная доска Slim или садовый паркет.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</si>
</sst>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10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9" fontId="28" fillId="10" borderId="10" xfId="0" applyNumberFormat="1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8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8" fillId="13" borderId="13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8" fillId="1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85725</xdr:rowOff>
    </xdr:from>
    <xdr:to>
      <xdr:col>6</xdr:col>
      <xdr:colOff>552450</xdr:colOff>
      <xdr:row>1</xdr:row>
      <xdr:rowOff>85725</xdr:rowOff>
    </xdr:to>
    <xdr:sp>
      <xdr:nvSpPr>
        <xdr:cNvPr id="1" name="Прямая со стрелкой 1"/>
        <xdr:cNvSpPr>
          <a:spLocks/>
        </xdr:cNvSpPr>
      </xdr:nvSpPr>
      <xdr:spPr>
        <a:xfrm flipH="1">
          <a:off x="5238750" y="3238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85725</xdr:rowOff>
    </xdr:from>
    <xdr:to>
      <xdr:col>6</xdr:col>
      <xdr:colOff>552450</xdr:colOff>
      <xdr:row>2</xdr:row>
      <xdr:rowOff>85725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5238750" y="5143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190500</xdr:rowOff>
    </xdr:from>
    <xdr:to>
      <xdr:col>6</xdr:col>
      <xdr:colOff>552450</xdr:colOff>
      <xdr:row>3</xdr:row>
      <xdr:rowOff>190500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5238750" y="8096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9525</xdr:rowOff>
    </xdr:from>
    <xdr:to>
      <xdr:col>6</xdr:col>
      <xdr:colOff>323850</xdr:colOff>
      <xdr:row>10</xdr:row>
      <xdr:rowOff>180975</xdr:rowOff>
    </xdr:to>
    <xdr:sp>
      <xdr:nvSpPr>
        <xdr:cNvPr id="4" name="Правая фигурная скобка 5"/>
        <xdr:cNvSpPr>
          <a:spLocks/>
        </xdr:cNvSpPr>
      </xdr:nvSpPr>
      <xdr:spPr>
        <a:xfrm>
          <a:off x="5305425" y="1419225"/>
          <a:ext cx="200025" cy="933450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85725</xdr:rowOff>
    </xdr:from>
    <xdr:to>
      <xdr:col>7</xdr:col>
      <xdr:colOff>552450</xdr:colOff>
      <xdr:row>1</xdr:row>
      <xdr:rowOff>85725</xdr:rowOff>
    </xdr:to>
    <xdr:sp>
      <xdr:nvSpPr>
        <xdr:cNvPr id="1" name="Прямая со стрелкой 1"/>
        <xdr:cNvSpPr>
          <a:spLocks/>
        </xdr:cNvSpPr>
      </xdr:nvSpPr>
      <xdr:spPr>
        <a:xfrm flipH="1">
          <a:off x="4791075" y="3238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85725</xdr:rowOff>
    </xdr:from>
    <xdr:to>
      <xdr:col>7</xdr:col>
      <xdr:colOff>552450</xdr:colOff>
      <xdr:row>2</xdr:row>
      <xdr:rowOff>85725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791075" y="5143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190500</xdr:rowOff>
    </xdr:from>
    <xdr:to>
      <xdr:col>7</xdr:col>
      <xdr:colOff>552450</xdr:colOff>
      <xdr:row>5</xdr:row>
      <xdr:rowOff>190500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4791075" y="11906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</xdr:row>
      <xdr:rowOff>0</xdr:rowOff>
    </xdr:from>
    <xdr:to>
      <xdr:col>7</xdr:col>
      <xdr:colOff>552450</xdr:colOff>
      <xdr:row>4</xdr:row>
      <xdr:rowOff>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791075" y="8096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15.00390625" style="8" customWidth="1"/>
    <col min="6" max="6" width="2.7109375" style="8" customWidth="1"/>
    <col min="7" max="7" width="9.140625" style="8" customWidth="1"/>
    <col min="8" max="8" width="3.421875" style="8" customWidth="1"/>
    <col min="9" max="9" width="9.140625" style="8" customWidth="1"/>
    <col min="10" max="10" width="8.8515625" style="8" customWidth="1"/>
    <col min="11" max="14" width="9.140625" style="8" customWidth="1"/>
    <col min="15" max="16384" width="9.140625" style="8" customWidth="1"/>
  </cols>
  <sheetData>
    <row r="1" spans="1:5" ht="18.75">
      <c r="A1" s="24" t="s">
        <v>89</v>
      </c>
      <c r="B1" s="24"/>
      <c r="C1" s="24"/>
      <c r="D1" s="24"/>
      <c r="E1" s="24"/>
    </row>
    <row r="2" spans="1:15" ht="15">
      <c r="A2" s="3">
        <v>12</v>
      </c>
      <c r="B2" s="25" t="s">
        <v>25</v>
      </c>
      <c r="C2" s="25"/>
      <c r="D2" s="25"/>
      <c r="E2" s="25"/>
      <c r="H2" s="7">
        <v>1</v>
      </c>
      <c r="I2" s="27" t="s">
        <v>2</v>
      </c>
      <c r="J2" s="27"/>
      <c r="K2" s="27"/>
      <c r="L2" s="27"/>
      <c r="M2" s="27"/>
      <c r="N2" s="27"/>
      <c r="O2" s="27"/>
    </row>
    <row r="3" spans="1:15" ht="15">
      <c r="A3" s="3">
        <v>14</v>
      </c>
      <c r="B3" s="25" t="s">
        <v>26</v>
      </c>
      <c r="C3" s="25"/>
      <c r="D3" s="25"/>
      <c r="E3" s="25"/>
      <c r="H3" s="7">
        <v>2</v>
      </c>
      <c r="I3" s="26" t="s">
        <v>4</v>
      </c>
      <c r="J3" s="27"/>
      <c r="K3" s="27"/>
      <c r="L3" s="27"/>
      <c r="M3" s="27"/>
      <c r="N3" s="27"/>
      <c r="O3" s="27"/>
    </row>
    <row r="4" spans="1:15" ht="32.25" customHeight="1">
      <c r="A4" s="5">
        <v>0</v>
      </c>
      <c r="B4" s="25" t="s">
        <v>1</v>
      </c>
      <c r="C4" s="25"/>
      <c r="D4" s="25"/>
      <c r="E4" s="25"/>
      <c r="H4" s="7">
        <v>3</v>
      </c>
      <c r="I4" s="26" t="s">
        <v>3</v>
      </c>
      <c r="J4" s="27"/>
      <c r="K4" s="27"/>
      <c r="L4" s="27"/>
      <c r="M4" s="27"/>
      <c r="N4" s="27"/>
      <c r="O4" s="27"/>
    </row>
    <row r="6" spans="1:6" ht="15" customHeight="1">
      <c r="A6" s="28" t="s">
        <v>87</v>
      </c>
      <c r="B6" s="29"/>
      <c r="C6" s="29"/>
      <c r="D6" s="29"/>
      <c r="E6" s="30"/>
      <c r="F6" s="9"/>
    </row>
    <row r="7" spans="1:15" ht="15" customHeight="1">
      <c r="A7" s="32" t="s">
        <v>75</v>
      </c>
      <c r="B7" s="31"/>
      <c r="C7" s="31"/>
      <c r="D7" s="31"/>
      <c r="E7" s="2" t="str">
        <f>ROUNDUP(A2*2.317+A2*2.317*A4,0)&amp;" шт"</f>
        <v>28 шт</v>
      </c>
      <c r="F7" s="9"/>
      <c r="H7" s="49" t="s">
        <v>93</v>
      </c>
      <c r="I7" s="48"/>
      <c r="J7" s="48"/>
      <c r="K7" s="48"/>
      <c r="L7" s="48"/>
      <c r="M7" s="48"/>
      <c r="N7" s="48"/>
      <c r="O7" s="48"/>
    </row>
    <row r="8" spans="1:15" ht="15" customHeight="1">
      <c r="A8" s="31" t="s">
        <v>14</v>
      </c>
      <c r="B8" s="31"/>
      <c r="C8" s="31"/>
      <c r="D8" s="31"/>
      <c r="E8" s="2" t="str">
        <f>ROUNDUP(A2*1.736+A2*1.736*A4,0)&amp;" шт"</f>
        <v>21 шт</v>
      </c>
      <c r="F8" s="9"/>
      <c r="H8" s="48"/>
      <c r="I8" s="48"/>
      <c r="J8" s="48"/>
      <c r="K8" s="48"/>
      <c r="L8" s="48"/>
      <c r="M8" s="48"/>
      <c r="N8" s="48"/>
      <c r="O8" s="48"/>
    </row>
    <row r="9" spans="1:15" ht="15" customHeight="1">
      <c r="A9" s="31" t="s">
        <v>15</v>
      </c>
      <c r="B9" s="31"/>
      <c r="C9" s="31"/>
      <c r="D9" s="31"/>
      <c r="E9" s="2" t="str">
        <f>ROUNDUP(A2*1.158+A2*1.158*A4,0)&amp;" шт"</f>
        <v>14 шт</v>
      </c>
      <c r="F9" s="9"/>
      <c r="H9" s="48"/>
      <c r="I9" s="48"/>
      <c r="J9" s="48"/>
      <c r="K9" s="48"/>
      <c r="L9" s="48"/>
      <c r="M9" s="48"/>
      <c r="N9" s="48"/>
      <c r="O9" s="48"/>
    </row>
    <row r="10" spans="1:15" ht="15" customHeight="1">
      <c r="A10" s="31" t="s">
        <v>16</v>
      </c>
      <c r="B10" s="31"/>
      <c r="C10" s="31"/>
      <c r="D10" s="31"/>
      <c r="E10" s="2" t="str">
        <f>ROUNDUP(A2*2.237+A2*2.237*A4,0)&amp;" шт"</f>
        <v>27 шт</v>
      </c>
      <c r="F10" s="9"/>
      <c r="H10" s="48"/>
      <c r="I10" s="48"/>
      <c r="J10" s="48"/>
      <c r="K10" s="48"/>
      <c r="L10" s="48"/>
      <c r="M10" s="48"/>
      <c r="N10" s="48"/>
      <c r="O10" s="48"/>
    </row>
    <row r="11" spans="1:15" ht="15" customHeight="1">
      <c r="A11" s="32" t="s">
        <v>85</v>
      </c>
      <c r="B11" s="31"/>
      <c r="C11" s="31"/>
      <c r="D11" s="31"/>
      <c r="E11" s="2" t="str">
        <f>ROUNDUP(A2+A2*A4,0)&amp;" упак"</f>
        <v>12 упак</v>
      </c>
      <c r="F11" s="9"/>
      <c r="H11" s="48"/>
      <c r="I11" s="48"/>
      <c r="J11" s="48"/>
      <c r="K11" s="48"/>
      <c r="L11" s="48"/>
      <c r="M11" s="48"/>
      <c r="N11" s="48"/>
      <c r="O11" s="48"/>
    </row>
    <row r="12" spans="1:6" ht="15" customHeight="1">
      <c r="A12" s="31" t="s">
        <v>5</v>
      </c>
      <c r="B12" s="31"/>
      <c r="C12" s="31"/>
      <c r="D12" s="31"/>
      <c r="E12" s="2" t="str">
        <f>ROUNDUP(A2*3/4+A2*3/4*A4,0)&amp;" шт"</f>
        <v>9 шт</v>
      </c>
      <c r="F12" s="9"/>
    </row>
    <row r="13" spans="1:6" ht="15" customHeight="1">
      <c r="A13" s="33" t="s">
        <v>57</v>
      </c>
      <c r="B13" s="34"/>
      <c r="C13" s="34"/>
      <c r="D13" s="35"/>
      <c r="E13" s="2" t="str">
        <f>ROUNDUP(A2*20+A2*20*A4,0)&amp;" шт"</f>
        <v>240 шт</v>
      </c>
      <c r="F13" s="9"/>
    </row>
    <row r="14" spans="1:6" ht="15" customHeight="1">
      <c r="A14" s="32" t="s">
        <v>72</v>
      </c>
      <c r="B14" s="31"/>
      <c r="C14" s="31"/>
      <c r="D14" s="31"/>
      <c r="E14" s="2" t="str">
        <f>ROUNDUP(A3/3+A3/3*A4,0)&amp;" шт"</f>
        <v>5 шт</v>
      </c>
      <c r="F14" s="9"/>
    </row>
    <row r="15" spans="1:5" ht="15">
      <c r="A15" s="31" t="s">
        <v>7</v>
      </c>
      <c r="B15" s="31"/>
      <c r="C15" s="31"/>
      <c r="D15" s="31"/>
      <c r="E15" s="2" t="str">
        <f>ROUNDUP(A3/3.8+A3/3.8*A4,0)&amp;" шт"</f>
        <v>4 шт</v>
      </c>
    </row>
    <row r="16" spans="1:6" ht="15" customHeight="1">
      <c r="A16" s="22" t="s">
        <v>88</v>
      </c>
      <c r="B16" s="4"/>
      <c r="C16" s="4"/>
      <c r="D16" s="4"/>
      <c r="E16" s="4"/>
      <c r="F16" s="9"/>
    </row>
    <row r="17" spans="1:14" ht="15" customHeight="1">
      <c r="A17" s="11" t="s">
        <v>28</v>
      </c>
      <c r="N17" s="10"/>
    </row>
    <row r="18" ht="15">
      <c r="A18" s="4" t="s">
        <v>27</v>
      </c>
    </row>
    <row r="19" ht="15">
      <c r="A19" s="4" t="s">
        <v>0</v>
      </c>
    </row>
    <row r="20" ht="15">
      <c r="A20" s="20" t="s">
        <v>73</v>
      </c>
    </row>
    <row r="21" ht="15">
      <c r="A21" s="20" t="s">
        <v>74</v>
      </c>
    </row>
  </sheetData>
  <sheetProtection/>
  <mergeCells count="18">
    <mergeCell ref="H7:O11"/>
    <mergeCell ref="A6:E6"/>
    <mergeCell ref="A12:D12"/>
    <mergeCell ref="A14:D14"/>
    <mergeCell ref="A13:D13"/>
    <mergeCell ref="A15:D15"/>
    <mergeCell ref="A8:D8"/>
    <mergeCell ref="A9:D9"/>
    <mergeCell ref="A10:D10"/>
    <mergeCell ref="A7:D7"/>
    <mergeCell ref="A11:D11"/>
    <mergeCell ref="A1:E1"/>
    <mergeCell ref="B2:E2"/>
    <mergeCell ref="B3:E3"/>
    <mergeCell ref="B4:E4"/>
    <mergeCell ref="I4:O4"/>
    <mergeCell ref="I2:O2"/>
    <mergeCell ref="I3:O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10.140625" style="8" customWidth="1"/>
    <col min="8" max="8" width="9.140625" style="8" customWidth="1"/>
    <col min="9" max="9" width="2.8515625" style="8" customWidth="1"/>
    <col min="10" max="15" width="9.140625" style="8" customWidth="1"/>
    <col min="16" max="16384" width="9.140625" style="8" customWidth="1"/>
  </cols>
  <sheetData>
    <row r="1" spans="1:7" ht="18.75">
      <c r="A1" s="24" t="s">
        <v>9</v>
      </c>
      <c r="B1" s="24"/>
      <c r="C1" s="24"/>
      <c r="D1" s="24"/>
      <c r="E1" s="24"/>
      <c r="F1" s="24"/>
      <c r="G1" s="24"/>
    </row>
    <row r="2" spans="1:17" ht="15">
      <c r="A2" s="6">
        <v>58.5</v>
      </c>
      <c r="B2" s="38" t="s">
        <v>11</v>
      </c>
      <c r="C2" s="25"/>
      <c r="D2" s="25"/>
      <c r="E2" s="25"/>
      <c r="F2" s="25"/>
      <c r="G2" s="25"/>
      <c r="I2" s="7">
        <v>1</v>
      </c>
      <c r="J2" s="26" t="s">
        <v>13</v>
      </c>
      <c r="K2" s="27"/>
      <c r="L2" s="27"/>
      <c r="M2" s="27"/>
      <c r="N2" s="27"/>
      <c r="O2" s="27"/>
      <c r="P2" s="27"/>
      <c r="Q2" s="27"/>
    </row>
    <row r="3" spans="1:17" ht="15">
      <c r="A3" s="6">
        <v>7.5</v>
      </c>
      <c r="B3" s="25" t="s">
        <v>12</v>
      </c>
      <c r="C3" s="25"/>
      <c r="D3" s="25"/>
      <c r="E3" s="25"/>
      <c r="F3" s="25"/>
      <c r="G3" s="25"/>
      <c r="I3" s="7">
        <v>2</v>
      </c>
      <c r="J3" s="26" t="s">
        <v>22</v>
      </c>
      <c r="K3" s="27"/>
      <c r="L3" s="27"/>
      <c r="M3" s="27"/>
      <c r="N3" s="27"/>
      <c r="O3" s="27"/>
      <c r="P3" s="27"/>
      <c r="Q3" s="27"/>
    </row>
    <row r="4" spans="1:17" ht="15" customHeight="1">
      <c r="A4" s="6">
        <v>12</v>
      </c>
      <c r="B4" s="25" t="s">
        <v>19</v>
      </c>
      <c r="C4" s="25"/>
      <c r="D4" s="25"/>
      <c r="E4" s="25"/>
      <c r="F4" s="25"/>
      <c r="G4" s="25"/>
      <c r="I4" s="36">
        <v>3</v>
      </c>
      <c r="J4" s="26" t="s">
        <v>18</v>
      </c>
      <c r="K4" s="27"/>
      <c r="L4" s="27"/>
      <c r="M4" s="27"/>
      <c r="N4" s="27"/>
      <c r="O4" s="27"/>
      <c r="P4" s="27"/>
      <c r="Q4" s="27"/>
    </row>
    <row r="5" spans="1:17" ht="15">
      <c r="A5" s="6">
        <v>3</v>
      </c>
      <c r="B5" s="25" t="s">
        <v>20</v>
      </c>
      <c r="C5" s="25"/>
      <c r="D5" s="25"/>
      <c r="E5" s="25"/>
      <c r="F5" s="25"/>
      <c r="G5" s="25"/>
      <c r="I5" s="36"/>
      <c r="J5" s="27"/>
      <c r="K5" s="27"/>
      <c r="L5" s="27"/>
      <c r="M5" s="27"/>
      <c r="N5" s="27"/>
      <c r="O5" s="27"/>
      <c r="P5" s="27"/>
      <c r="Q5" s="27"/>
    </row>
    <row r="6" spans="1:17" ht="32.25" customHeight="1">
      <c r="A6" s="5">
        <v>0</v>
      </c>
      <c r="B6" s="25" t="s">
        <v>1</v>
      </c>
      <c r="C6" s="25"/>
      <c r="D6" s="25"/>
      <c r="E6" s="25"/>
      <c r="F6" s="25"/>
      <c r="G6" s="25"/>
      <c r="I6" s="7">
        <v>4</v>
      </c>
      <c r="J6" s="26" t="s">
        <v>30</v>
      </c>
      <c r="K6" s="27"/>
      <c r="L6" s="27"/>
      <c r="M6" s="27"/>
      <c r="N6" s="27"/>
      <c r="O6" s="27"/>
      <c r="P6" s="27"/>
      <c r="Q6" s="27"/>
    </row>
    <row r="8" spans="1:7" ht="15" customHeight="1">
      <c r="A8" s="37" t="s">
        <v>10</v>
      </c>
      <c r="B8" s="37"/>
      <c r="C8" s="37"/>
      <c r="D8" s="37"/>
      <c r="E8" s="37"/>
      <c r="F8" s="37"/>
      <c r="G8" s="37"/>
    </row>
    <row r="9" spans="1:7" ht="15" customHeight="1">
      <c r="A9" s="31" t="s">
        <v>17</v>
      </c>
      <c r="B9" s="31"/>
      <c r="C9" s="31"/>
      <c r="D9" s="31"/>
      <c r="E9" s="31"/>
      <c r="F9" s="31"/>
      <c r="G9" s="21" t="str">
        <f>ROUNDUP(A2*2.3+A2*2.3*A6,0)&amp;" шт"</f>
        <v>135 шт</v>
      </c>
    </row>
    <row r="10" spans="1:7" ht="15" customHeight="1">
      <c r="A10" s="31" t="s">
        <v>5</v>
      </c>
      <c r="B10" s="31"/>
      <c r="C10" s="31"/>
      <c r="D10" s="31"/>
      <c r="E10" s="31"/>
      <c r="F10" s="31"/>
      <c r="G10" s="2" t="str">
        <f>ROUNDUP(A2*2/4+A2*2/4*A6,0)&amp;" шт"</f>
        <v>30 шт</v>
      </c>
    </row>
    <row r="11" spans="1:7" ht="15" customHeight="1">
      <c r="A11" s="31" t="s">
        <v>6</v>
      </c>
      <c r="B11" s="31"/>
      <c r="C11" s="31"/>
      <c r="D11" s="31"/>
      <c r="E11" s="31"/>
      <c r="F11" s="31"/>
      <c r="G11" s="2" t="str">
        <f>ROUNDUP(A3/3+A3/3*A6,0)&amp;" шт"</f>
        <v>3 шт</v>
      </c>
    </row>
    <row r="12" spans="1:7" ht="15" customHeight="1">
      <c r="A12" s="31" t="s">
        <v>23</v>
      </c>
      <c r="B12" s="31"/>
      <c r="C12" s="31"/>
      <c r="D12" s="31"/>
      <c r="E12" s="31"/>
      <c r="F12" s="31"/>
      <c r="G12" s="2" t="str">
        <f>ROUNDUP(A4/3+A4/3*A6,0)&amp;" шт"</f>
        <v>4 шт</v>
      </c>
    </row>
    <row r="13" spans="1:7" ht="15" customHeight="1">
      <c r="A13" s="31" t="s">
        <v>24</v>
      </c>
      <c r="B13" s="31"/>
      <c r="C13" s="31"/>
      <c r="D13" s="31"/>
      <c r="E13" s="31"/>
      <c r="F13" s="31"/>
      <c r="G13" s="2" t="str">
        <f>ROUNDUP(A5/3+A5/3*A6,0)&amp;" шт"</f>
        <v>1 шт</v>
      </c>
    </row>
    <row r="14" ht="15" customHeight="1">
      <c r="A14" s="23" t="s">
        <v>90</v>
      </c>
    </row>
    <row r="15" ht="15" customHeight="1">
      <c r="A15" s="12" t="s">
        <v>29</v>
      </c>
    </row>
    <row r="16" ht="15">
      <c r="A16" s="4" t="s">
        <v>21</v>
      </c>
    </row>
  </sheetData>
  <sheetProtection/>
  <mergeCells count="17">
    <mergeCell ref="A8:G8"/>
    <mergeCell ref="A1:G1"/>
    <mergeCell ref="B2:G2"/>
    <mergeCell ref="B3:G3"/>
    <mergeCell ref="B6:G6"/>
    <mergeCell ref="J6:Q6"/>
    <mergeCell ref="B4:G4"/>
    <mergeCell ref="J2:Q2"/>
    <mergeCell ref="A9:F9"/>
    <mergeCell ref="A10:F10"/>
    <mergeCell ref="A11:F11"/>
    <mergeCell ref="A12:F12"/>
    <mergeCell ref="A13:F13"/>
    <mergeCell ref="B5:G5"/>
    <mergeCell ref="J3:Q3"/>
    <mergeCell ref="J4:Q5"/>
    <mergeCell ref="I4:I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57421875" style="0" customWidth="1"/>
    <col min="2" max="2" width="55.57421875" style="0" customWidth="1"/>
    <col min="3" max="3" width="15.00390625" style="0" customWidth="1"/>
    <col min="4" max="4" width="12.8515625" style="0" customWidth="1"/>
    <col min="5" max="5" width="15.00390625" style="0" customWidth="1"/>
    <col min="6" max="6" width="12.8515625" style="0" customWidth="1"/>
  </cols>
  <sheetData>
    <row r="1" spans="1:6" ht="45">
      <c r="A1" s="17" t="s">
        <v>33</v>
      </c>
      <c r="B1" s="17" t="s">
        <v>46</v>
      </c>
      <c r="C1" s="18" t="s">
        <v>50</v>
      </c>
      <c r="D1" s="18" t="s">
        <v>47</v>
      </c>
      <c r="E1" s="18" t="s">
        <v>51</v>
      </c>
      <c r="F1" s="18" t="s">
        <v>53</v>
      </c>
    </row>
    <row r="2" spans="1:6" ht="15">
      <c r="A2" s="39" t="s">
        <v>32</v>
      </c>
      <c r="B2" s="40"/>
      <c r="C2" s="40"/>
      <c r="D2" s="40"/>
      <c r="E2" s="40"/>
      <c r="F2" s="41"/>
    </row>
    <row r="3" spans="1:6" ht="15">
      <c r="A3" s="15" t="s">
        <v>76</v>
      </c>
      <c r="B3" s="45" t="s">
        <v>77</v>
      </c>
      <c r="C3" s="1" t="s">
        <v>35</v>
      </c>
      <c r="D3" s="1" t="s">
        <v>84</v>
      </c>
      <c r="E3" s="1"/>
      <c r="F3" s="1"/>
    </row>
    <row r="4" spans="1:6" ht="15">
      <c r="A4" s="15" t="s">
        <v>31</v>
      </c>
      <c r="B4" s="46"/>
      <c r="C4" s="1" t="s">
        <v>35</v>
      </c>
      <c r="D4" s="1" t="s">
        <v>34</v>
      </c>
      <c r="E4" s="1" t="s">
        <v>8</v>
      </c>
      <c r="F4" s="1" t="s">
        <v>8</v>
      </c>
    </row>
    <row r="5" spans="1:6" ht="15">
      <c r="A5" s="15" t="s">
        <v>36</v>
      </c>
      <c r="B5" s="46"/>
      <c r="C5" s="1" t="s">
        <v>35</v>
      </c>
      <c r="D5" s="1" t="s">
        <v>39</v>
      </c>
      <c r="E5" s="1" t="s">
        <v>8</v>
      </c>
      <c r="F5" s="1" t="s">
        <v>8</v>
      </c>
    </row>
    <row r="6" spans="1:6" ht="15">
      <c r="A6" s="13" t="s">
        <v>37</v>
      </c>
      <c r="B6" s="47"/>
      <c r="C6" s="14" t="s">
        <v>38</v>
      </c>
      <c r="D6" s="14" t="s">
        <v>40</v>
      </c>
      <c r="E6" s="1" t="s">
        <v>8</v>
      </c>
      <c r="F6" s="1" t="s">
        <v>8</v>
      </c>
    </row>
    <row r="7" spans="1:6" ht="60">
      <c r="A7" s="16" t="s">
        <v>45</v>
      </c>
      <c r="B7" s="16" t="s">
        <v>69</v>
      </c>
      <c r="C7" s="1" t="s">
        <v>82</v>
      </c>
      <c r="D7" s="1" t="s">
        <v>83</v>
      </c>
      <c r="E7" s="1" t="s">
        <v>8</v>
      </c>
      <c r="F7" s="1" t="s">
        <v>8</v>
      </c>
    </row>
    <row r="8" spans="1:6" ht="15">
      <c r="A8" s="16" t="s">
        <v>49</v>
      </c>
      <c r="B8" s="45" t="s">
        <v>78</v>
      </c>
      <c r="C8" s="1" t="s">
        <v>8</v>
      </c>
      <c r="D8" s="1" t="s">
        <v>8</v>
      </c>
      <c r="E8" s="1" t="s">
        <v>52</v>
      </c>
      <c r="F8" s="1" t="s">
        <v>54</v>
      </c>
    </row>
    <row r="9" spans="1:6" ht="15">
      <c r="A9" s="16" t="s">
        <v>81</v>
      </c>
      <c r="B9" s="47"/>
      <c r="C9" s="1" t="s">
        <v>8</v>
      </c>
      <c r="D9" s="1" t="s">
        <v>8</v>
      </c>
      <c r="E9" s="1" t="s">
        <v>52</v>
      </c>
      <c r="F9" s="1" t="s">
        <v>61</v>
      </c>
    </row>
    <row r="10" spans="1:6" ht="45">
      <c r="A10" s="16" t="s">
        <v>60</v>
      </c>
      <c r="B10" s="19" t="s">
        <v>79</v>
      </c>
      <c r="C10" s="1" t="s">
        <v>8</v>
      </c>
      <c r="D10" s="1" t="s">
        <v>8</v>
      </c>
      <c r="E10" s="1" t="s">
        <v>52</v>
      </c>
      <c r="F10" s="1" t="s">
        <v>62</v>
      </c>
    </row>
    <row r="11" spans="1:6" ht="75">
      <c r="A11" s="16" t="s">
        <v>55</v>
      </c>
      <c r="B11" s="16" t="s">
        <v>70</v>
      </c>
      <c r="C11" s="1" t="s">
        <v>8</v>
      </c>
      <c r="D11" s="1" t="s">
        <v>56</v>
      </c>
      <c r="E11" s="1" t="s">
        <v>8</v>
      </c>
      <c r="F11" s="1" t="s">
        <v>8</v>
      </c>
    </row>
    <row r="12" spans="1:6" ht="15">
      <c r="A12" s="39" t="s">
        <v>86</v>
      </c>
      <c r="B12" s="40"/>
      <c r="C12" s="40"/>
      <c r="D12" s="40"/>
      <c r="E12" s="40"/>
      <c r="F12" s="41"/>
    </row>
    <row r="13" spans="1:6" ht="30">
      <c r="A13" s="16" t="s">
        <v>85</v>
      </c>
      <c r="B13" s="16" t="s">
        <v>92</v>
      </c>
      <c r="C13" s="1" t="s">
        <v>8</v>
      </c>
      <c r="D13" s="1" t="s">
        <v>91</v>
      </c>
      <c r="E13" s="1" t="s">
        <v>8</v>
      </c>
      <c r="F13" s="1" t="s">
        <v>8</v>
      </c>
    </row>
    <row r="14" spans="1:6" ht="15">
      <c r="A14" s="39" t="s">
        <v>48</v>
      </c>
      <c r="B14" s="40"/>
      <c r="C14" s="40"/>
      <c r="D14" s="40"/>
      <c r="E14" s="40"/>
      <c r="F14" s="41"/>
    </row>
    <row r="15" spans="1:6" ht="45">
      <c r="A15" s="15" t="s">
        <v>41</v>
      </c>
      <c r="B15" s="16" t="s">
        <v>80</v>
      </c>
      <c r="C15" s="1" t="s">
        <v>42</v>
      </c>
      <c r="D15" s="1" t="s">
        <v>43</v>
      </c>
      <c r="E15" s="1" t="s">
        <v>8</v>
      </c>
      <c r="F15" s="1" t="s">
        <v>8</v>
      </c>
    </row>
    <row r="16" spans="1:6" ht="60">
      <c r="A16" s="16" t="s">
        <v>58</v>
      </c>
      <c r="B16" s="16" t="s">
        <v>71</v>
      </c>
      <c r="C16" s="1" t="s">
        <v>67</v>
      </c>
      <c r="D16" s="1" t="s">
        <v>68</v>
      </c>
      <c r="E16" s="1" t="s">
        <v>8</v>
      </c>
      <c r="F16" s="1" t="s">
        <v>8</v>
      </c>
    </row>
    <row r="17" spans="1:6" ht="45">
      <c r="A17" s="16" t="s">
        <v>44</v>
      </c>
      <c r="B17" s="16" t="s">
        <v>63</v>
      </c>
      <c r="C17" s="42" t="s">
        <v>64</v>
      </c>
      <c r="D17" s="43"/>
      <c r="E17" s="43"/>
      <c r="F17" s="44"/>
    </row>
    <row r="18" spans="1:6" ht="30">
      <c r="A18" s="16" t="s">
        <v>59</v>
      </c>
      <c r="B18" s="16" t="s">
        <v>65</v>
      </c>
      <c r="C18" s="42" t="s">
        <v>66</v>
      </c>
      <c r="D18" s="43"/>
      <c r="E18" s="43"/>
      <c r="F18" s="44"/>
    </row>
  </sheetData>
  <sheetProtection/>
  <mergeCells count="7">
    <mergeCell ref="A2:F2"/>
    <mergeCell ref="A14:F14"/>
    <mergeCell ref="C17:F17"/>
    <mergeCell ref="C18:F18"/>
    <mergeCell ref="B3:B6"/>
    <mergeCell ref="B8:B9"/>
    <mergeCell ref="A12:F1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aantipova</dc:creator>
  <cp:keywords/>
  <dc:description/>
  <cp:lastModifiedBy>akalinichenko</cp:lastModifiedBy>
  <cp:lastPrinted>2017-05-24T13:29:53Z</cp:lastPrinted>
  <dcterms:created xsi:type="dcterms:W3CDTF">2013-06-11T09:27:24Z</dcterms:created>
  <dcterms:modified xsi:type="dcterms:W3CDTF">2017-06-01T10:51:09Z</dcterms:modified>
  <cp:category/>
  <cp:version/>
  <cp:contentType/>
  <cp:contentStatus/>
</cp:coreProperties>
</file>